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215"/>
  <workbookPr codeName="ThisWorkbook"/>
  <mc:AlternateContent xmlns:mc="http://schemas.openxmlformats.org/markup-compatibility/2006">
    <mc:Choice Requires="x15">
      <x15ac:absPath xmlns:x15ac="http://schemas.microsoft.com/office/spreadsheetml/2010/11/ac" url="/Work Folder/BCC 2018/Comrades Tables/"/>
    </mc:Choice>
  </mc:AlternateContent>
  <bookViews>
    <workbookView xWindow="4160" yWindow="3640" windowWidth="28860" windowHeight="18820" tabRatio="964"/>
  </bookViews>
  <sheets>
    <sheet name="Runner's details" sheetId="13" r:id="rId1"/>
    <sheet name="Club pick up points" sheetId="8" r:id="rId2"/>
    <sheet name="Label - Table 1 Umlaas Rd" sheetId="16" r:id="rId3"/>
    <sheet name="Label - Table 2 Inchanga" sheetId="18" r:id="rId4"/>
    <sheet name="Label - Table 3 Botha Hill" sheetId="15" r:id="rId5"/>
    <sheet name="Label - Table 4 Winston Park" sheetId="19" r:id="rId6"/>
    <sheet name="Label - Table 5 Cowies Hill" sheetId="9" r:id="rId7"/>
  </sheets>
  <definedNames>
    <definedName name="_xlnm.Print_Area" localSheetId="1">'Club pick up points'!$A$1:$H$41</definedName>
    <definedName name="_xlnm.Print_Area" localSheetId="2">'Label - Table 1 Umlaas Rd'!$A$1:$F$18</definedName>
    <definedName name="_xlnm.Print_Area" localSheetId="3">'Label - Table 2 Inchanga'!$A$1:$F$18</definedName>
    <definedName name="_xlnm.Print_Area" localSheetId="4">'Label - Table 3 Botha Hill'!$A$1:$F$18</definedName>
    <definedName name="_xlnm.Print_Area" localSheetId="5">'Label - Table 4 Winston Park'!$A$1:$F$18</definedName>
    <definedName name="_xlnm.Print_Area" localSheetId="6">'Label - Table 5 Cowies Hill'!$A$1:$F$18</definedName>
    <definedName name="Seeding">'Runner''s details'!$AI$7:$AI$15</definedName>
  </definedNames>
  <calcPr calcId="171027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8" l="1"/>
  <c r="E11" i="8"/>
  <c r="A6" i="19"/>
  <c r="A5" i="19"/>
  <c r="A4" i="19"/>
  <c r="A3" i="19"/>
  <c r="A2" i="19"/>
  <c r="B1" i="19"/>
  <c r="A1" i="19"/>
  <c r="B17" i="19"/>
  <c r="A14" i="19"/>
  <c r="A13" i="19"/>
  <c r="A12" i="19"/>
  <c r="G10" i="8"/>
  <c r="F10" i="8"/>
  <c r="D12" i="8"/>
  <c r="D11" i="8"/>
  <c r="D9" i="8"/>
  <c r="D8" i="8"/>
  <c r="D7" i="8"/>
  <c r="B1" i="9"/>
  <c r="B1" i="15"/>
  <c r="B1" i="18"/>
  <c r="B1" i="16"/>
  <c r="B4" i="8"/>
  <c r="B3" i="8"/>
  <c r="B2" i="8"/>
  <c r="E9" i="8"/>
  <c r="E8" i="8"/>
  <c r="E7" i="8"/>
  <c r="B17" i="9"/>
  <c r="B17" i="15"/>
  <c r="B17" i="18"/>
  <c r="B17" i="16"/>
  <c r="A3" i="9"/>
  <c r="A2" i="9"/>
  <c r="A1" i="9"/>
  <c r="A3" i="15"/>
  <c r="A2" i="15"/>
  <c r="A1" i="15"/>
  <c r="A3" i="18"/>
  <c r="A2" i="18"/>
  <c r="A1" i="18"/>
  <c r="A3" i="16"/>
  <c r="A2" i="16"/>
  <c r="A1" i="16"/>
  <c r="A14" i="18"/>
  <c r="A13" i="18"/>
  <c r="A12" i="18"/>
  <c r="A14" i="16"/>
  <c r="A13" i="16"/>
  <c r="A12" i="16"/>
  <c r="A14" i="15"/>
  <c r="A13" i="15"/>
  <c r="A12" i="15"/>
  <c r="A14" i="9"/>
  <c r="A13" i="9"/>
  <c r="A12" i="9"/>
  <c r="AI17" i="13"/>
  <c r="F12" i="8"/>
  <c r="G12" i="8"/>
  <c r="F11" i="8"/>
  <c r="G11" i="8"/>
  <c r="F9" i="8"/>
  <c r="F7" i="8"/>
  <c r="G7" i="8"/>
  <c r="A6" i="16"/>
  <c r="F8" i="8"/>
  <c r="A4" i="18"/>
  <c r="A4" i="15"/>
  <c r="A4" i="9"/>
  <c r="A4" i="16"/>
  <c r="A5" i="16"/>
  <c r="A5" i="18"/>
  <c r="G8" i="8"/>
  <c r="A6" i="18"/>
  <c r="G9" i="8"/>
  <c r="A6" i="15"/>
  <c r="A5" i="15"/>
  <c r="A6" i="9"/>
  <c r="A5" i="9"/>
</calcChain>
</file>

<file path=xl/sharedStrings.xml><?xml version="1.0" encoding="utf-8"?>
<sst xmlns="http://schemas.openxmlformats.org/spreadsheetml/2006/main" count="61" uniqueCount="48">
  <si>
    <t>Km's to go</t>
  </si>
  <si>
    <t>Km's run</t>
  </si>
  <si>
    <t>Place</t>
  </si>
  <si>
    <t>No.</t>
  </si>
  <si>
    <t>BCC tables</t>
  </si>
  <si>
    <t>Running time</t>
  </si>
  <si>
    <t>Time of day</t>
  </si>
  <si>
    <t>Race No.:</t>
  </si>
  <si>
    <t>Hours</t>
  </si>
  <si>
    <t>Minutes</t>
  </si>
  <si>
    <t>Expected time:</t>
  </si>
  <si>
    <t>Seeding:</t>
  </si>
  <si>
    <t>Surname:</t>
  </si>
  <si>
    <t>Name:</t>
  </si>
  <si>
    <t>A</t>
  </si>
  <si>
    <t>B</t>
  </si>
  <si>
    <t>C</t>
  </si>
  <si>
    <t>CC</t>
  </si>
  <si>
    <t>D</t>
  </si>
  <si>
    <t>E</t>
  </si>
  <si>
    <t>F</t>
  </si>
  <si>
    <t>G</t>
  </si>
  <si>
    <t>H</t>
  </si>
  <si>
    <t>:</t>
  </si>
  <si>
    <t>Photo:</t>
  </si>
  <si>
    <t>Paste photo here</t>
  </si>
  <si>
    <t>Enter your name</t>
  </si>
  <si>
    <t>Enter your surname</t>
  </si>
  <si>
    <t>Enter the time you are targeting</t>
  </si>
  <si>
    <t>Photo area</t>
  </si>
  <si>
    <t>Enter your Comrades race no. confirmed in the email you received from Comrades</t>
  </si>
  <si>
    <t>Select your seeding from the list box confirmed in the email you received from Comrades</t>
  </si>
  <si>
    <t xml:space="preserve">Target finish time:    </t>
  </si>
  <si>
    <t>Distance between tables</t>
  </si>
  <si>
    <t>Names</t>
  </si>
  <si>
    <t>Craig</t>
  </si>
  <si>
    <t>Bannan</t>
  </si>
  <si>
    <t>Umlaas Road +/- 20km</t>
  </si>
  <si>
    <t>Inchanga +/- 40Km</t>
  </si>
  <si>
    <t>Botha Hill +/- 50Km</t>
  </si>
  <si>
    <t>Cowies Hill +/- 73Km</t>
  </si>
  <si>
    <t>Finish</t>
  </si>
  <si>
    <t>Winston Park +/- 60km</t>
  </si>
  <si>
    <t>Shaun &amp; Jacqui Day</t>
  </si>
  <si>
    <t>Graeme Boake &amp; Donovan Fraser</t>
  </si>
  <si>
    <t>Catherine &amp; JP De La Motte</t>
  </si>
  <si>
    <t>Scotty Richardson &amp; Craig Berhman</t>
  </si>
  <si>
    <t>Karyn Cowan &amp; Maria Glockle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</si>
</sst>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00"/>
    <numFmt numFmtId="166" formatCode="0&quot;km run&quot;"/>
    <numFmt numFmtId="167" formatCode="0&quot;km to go&quot;"/>
    <numFmt numFmtId="168" formatCode="&quot;Table &quot;0"/>
    <numFmt numFmtId="169" formatCode="0&quot;km already run&quot;"/>
    <numFmt numFmtId="170" formatCode="&quot;running time:&quot;\ hh:mm"/>
    <numFmt numFmtId="171" formatCode="&quot;time of day: &quot;\ hh:mm\ AM/PM;@"/>
    <numFmt numFmtId="172" formatCode="_(* #,##0_);_(* \(#,##0\);_(* &quot;-&quot;??_);_(@_)"/>
  </numFmts>
  <fonts count="12" x14ac:knownFonts="1"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6"/>
      <color theme="0"/>
      <name val="Century Gothic"/>
      <family val="2"/>
    </font>
    <font>
      <b/>
      <sz val="28"/>
      <color theme="1"/>
      <name val="Century Gothic"/>
      <family val="2"/>
    </font>
    <font>
      <b/>
      <sz val="48"/>
      <color theme="1"/>
      <name val="Century Gothic"/>
      <family val="2"/>
    </font>
    <font>
      <b/>
      <sz val="72"/>
      <color theme="1"/>
      <name val="Century Gothic"/>
      <family val="2"/>
    </font>
    <font>
      <sz val="10"/>
      <color theme="0" tint="-0.499984740745262"/>
      <name val="Century Gothic"/>
      <family val="2"/>
    </font>
    <font>
      <sz val="12"/>
      <color theme="1"/>
      <name val="Century Gothic"/>
      <family val="2"/>
    </font>
    <font>
      <b/>
      <sz val="26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0" tint="-0.499984740745262"/>
      <name val="Century Gothic"/>
      <family val="2"/>
    </font>
    <font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0" fillId="0" borderId="0" xfId="0" applyFont="1"/>
    <xf numFmtId="0" fontId="2" fillId="4" borderId="0" xfId="0" applyFont="1" applyFill="1" applyAlignment="1"/>
    <xf numFmtId="166" fontId="0" fillId="0" borderId="0" xfId="0" applyNumberForma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168" fontId="3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indent="1"/>
    </xf>
    <xf numFmtId="169" fontId="0" fillId="0" borderId="0" xfId="0" applyNumberFormat="1" applyBorder="1" applyAlignment="1">
      <alignment horizontal="left" indent="1"/>
    </xf>
    <xf numFmtId="167" fontId="0" fillId="0" borderId="0" xfId="0" applyNumberFormat="1" applyBorder="1" applyAlignment="1">
      <alignment horizontal="left" indent="1"/>
    </xf>
    <xf numFmtId="170" fontId="0" fillId="0" borderId="0" xfId="0" applyNumberForma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2" xfId="0" applyBorder="1"/>
    <xf numFmtId="0" fontId="1" fillId="0" borderId="11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" fillId="6" borderId="0" xfId="0" applyFont="1" applyFill="1"/>
    <xf numFmtId="0" fontId="1" fillId="6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20" fontId="0" fillId="5" borderId="12" xfId="0" applyNumberFormat="1" applyFill="1" applyBorder="1"/>
    <xf numFmtId="20" fontId="0" fillId="0" borderId="12" xfId="0" applyNumberFormat="1" applyFill="1" applyBorder="1"/>
    <xf numFmtId="20" fontId="0" fillId="5" borderId="9" xfId="0" applyNumberFormat="1" applyFill="1" applyBorder="1"/>
    <xf numFmtId="20" fontId="0" fillId="0" borderId="9" xfId="0" applyNumberFormat="1" applyFill="1" applyBorder="1"/>
    <xf numFmtId="20" fontId="0" fillId="5" borderId="10" xfId="0" applyNumberFormat="1" applyFill="1" applyBorder="1"/>
    <xf numFmtId="20" fontId="0" fillId="0" borderId="10" xfId="0" applyNumberFormat="1" applyFill="1" applyBorder="1"/>
    <xf numFmtId="0" fontId="3" fillId="0" borderId="0" xfId="0" applyFont="1" applyAlignment="1"/>
    <xf numFmtId="0" fontId="1" fillId="0" borderId="0" xfId="0" applyFont="1"/>
    <xf numFmtId="0" fontId="9" fillId="0" borderId="0" xfId="0" applyFont="1"/>
    <xf numFmtId="0" fontId="9" fillId="0" borderId="0" xfId="0" applyFont="1" applyAlignment="1">
      <alignment horizontal="right" wrapText="1"/>
    </xf>
    <xf numFmtId="172" fontId="0" fillId="0" borderId="12" xfId="1" applyNumberFormat="1" applyFont="1" applyBorder="1"/>
    <xf numFmtId="172" fontId="0" fillId="0" borderId="9" xfId="1" applyNumberFormat="1" applyFont="1" applyBorder="1"/>
    <xf numFmtId="172" fontId="0" fillId="0" borderId="10" xfId="1" applyNumberFormat="1" applyFont="1" applyBorder="1"/>
    <xf numFmtId="0" fontId="0" fillId="6" borderId="0" xfId="0" applyFont="1" applyFill="1"/>
    <xf numFmtId="165" fontId="1" fillId="6" borderId="0" xfId="0" applyNumberFormat="1" applyFont="1" applyFill="1"/>
    <xf numFmtId="0" fontId="1" fillId="6" borderId="0" xfId="0" applyFont="1" applyFill="1" applyAlignment="1">
      <alignment horizontal="center"/>
    </xf>
    <xf numFmtId="165" fontId="1" fillId="6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1" fillId="6" borderId="13" xfId="0" applyFont="1" applyFill="1" applyBorder="1"/>
    <xf numFmtId="0" fontId="1" fillId="6" borderId="13" xfId="0" applyFont="1" applyFill="1" applyBorder="1" applyAlignment="1">
      <alignment horizontal="right"/>
    </xf>
    <xf numFmtId="20" fontId="1" fillId="6" borderId="13" xfId="0" applyNumberFormat="1" applyFont="1" applyFill="1" applyBorder="1"/>
    <xf numFmtId="0" fontId="1" fillId="6" borderId="0" xfId="0" applyFont="1" applyFill="1" applyBorder="1"/>
    <xf numFmtId="0" fontId="0" fillId="0" borderId="14" xfId="0" applyBorder="1"/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6" xfId="0" applyFont="1" applyFill="1" applyBorder="1" applyAlignment="1">
      <alignment horizontal="center" vertical="center"/>
    </xf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171" fontId="3" fillId="0" borderId="0" xfId="0" applyNumberFormat="1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5.png"/><Relationship Id="rId1" Type="http://schemas.openxmlformats.org/officeDocument/2006/relationships/image" Target="../media/image3.png"/><Relationship Id="rId2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1.jpeg"/><Relationship Id="rId3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1.jpeg"/><Relationship Id="rId3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1.jpeg"/><Relationship Id="rId3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1.jpeg"/><Relationship Id="rId3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Relationship Id="rId2" Type="http://schemas.openxmlformats.org/officeDocument/2006/relationships/image" Target="../media/image1.jpeg"/><Relationship Id="rId3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66676</xdr:rowOff>
    </xdr:from>
    <xdr:to>
      <xdr:col>5</xdr:col>
      <xdr:colOff>142875</xdr:colOff>
      <xdr:row>4</xdr:row>
      <xdr:rowOff>161926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1809750" y="66676"/>
          <a:ext cx="819150" cy="781050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ZA" sz="1100"/>
        </a:p>
      </xdr:txBody>
    </xdr:sp>
    <xdr:clientData/>
  </xdr:twoCellAnchor>
  <xdr:twoCellAnchor editAs="oneCell">
    <xdr:from>
      <xdr:col>3</xdr:col>
      <xdr:colOff>0</xdr:colOff>
      <xdr:row>13</xdr:row>
      <xdr:rowOff>0</xdr:rowOff>
    </xdr:from>
    <xdr:to>
      <xdr:col>10</xdr:col>
      <xdr:colOff>9525</xdr:colOff>
      <xdr:row>31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2686050"/>
          <a:ext cx="3267075" cy="3124200"/>
        </a:xfrm>
        <a:prstGeom prst="rect">
          <a:avLst/>
        </a:prstGeom>
      </xdr:spPr>
    </xdr:pic>
    <xdr:clientData/>
  </xdr:twoCellAnchor>
  <xdr:twoCellAnchor editAs="oneCell">
    <xdr:from>
      <xdr:col>11</xdr:col>
      <xdr:colOff>9525</xdr:colOff>
      <xdr:row>14</xdr:row>
      <xdr:rowOff>57150</xdr:rowOff>
    </xdr:from>
    <xdr:to>
      <xdr:col>14</xdr:col>
      <xdr:colOff>599837</xdr:colOff>
      <xdr:row>28</xdr:row>
      <xdr:rowOff>75962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45178B4-51C4-4729-BA8C-DC1BCDD5E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6425" y="2914650"/>
          <a:ext cx="2419112" cy="24191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1095376</xdr:colOff>
      <xdr:row>1</xdr:row>
      <xdr:rowOff>95250</xdr:rowOff>
    </xdr:from>
    <xdr:to>
      <xdr:col>7</xdr:col>
      <xdr:colOff>38100</xdr:colOff>
      <xdr:row>4</xdr:row>
      <xdr:rowOff>114300</xdr:rowOff>
    </xdr:to>
    <xdr:pic>
      <xdr:nvPicPr>
        <xdr:cNvPr id="12" name="Picture 11" descr="Bedfordview Athletics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6" y="352425"/>
          <a:ext cx="669607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7</xdr:col>
      <xdr:colOff>1114425</xdr:colOff>
      <xdr:row>31</xdr:row>
      <xdr:rowOff>94917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35103311-734C-41D2-A254-DE13E6A76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590925"/>
          <a:ext cx="9667875" cy="2666667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11</xdr:row>
      <xdr:rowOff>123824</xdr:rowOff>
    </xdr:from>
    <xdr:to>
      <xdr:col>7</xdr:col>
      <xdr:colOff>2000250</xdr:colOff>
      <xdr:row>15</xdr:row>
      <xdr:rowOff>76199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EF5F9881-2038-4FBC-BB13-BF37A34B4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82025" y="2714624"/>
          <a:ext cx="1971675" cy="1400175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12</xdr:row>
      <xdr:rowOff>66675</xdr:rowOff>
    </xdr:from>
    <xdr:to>
      <xdr:col>6</xdr:col>
      <xdr:colOff>752475</xdr:colOff>
      <xdr:row>15</xdr:row>
      <xdr:rowOff>142875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E0E5DB1A-B3BA-43D7-A71B-65B557C1B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2924175"/>
          <a:ext cx="8486775" cy="125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11</xdr:row>
      <xdr:rowOff>539750</xdr:rowOff>
    </xdr:from>
    <xdr:to>
      <xdr:col>5</xdr:col>
      <xdr:colOff>49277</xdr:colOff>
      <xdr:row>12</xdr:row>
      <xdr:rowOff>525875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301CE91E-95AE-4D71-9718-20ABBD3A6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1875" y="3746500"/>
          <a:ext cx="2938527" cy="1097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219075</xdr:colOff>
      <xdr:row>11</xdr:row>
      <xdr:rowOff>361950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BCD78510-806B-495C-B19D-8D2504D3C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3125" y="444500"/>
          <a:ext cx="3267075" cy="31242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889000</xdr:colOff>
      <xdr:row>13</xdr:row>
      <xdr:rowOff>0</xdr:rowOff>
    </xdr:from>
    <xdr:to>
      <xdr:col>3</xdr:col>
      <xdr:colOff>476012</xdr:colOff>
      <xdr:row>16</xdr:row>
      <xdr:rowOff>333137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6A28B9DB-C4ED-42CF-9DBF-301A26149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72125" y="5064125"/>
          <a:ext cx="1428512" cy="14285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11</xdr:row>
      <xdr:rowOff>539750</xdr:rowOff>
    </xdr:from>
    <xdr:to>
      <xdr:col>5</xdr:col>
      <xdr:colOff>49277</xdr:colOff>
      <xdr:row>12</xdr:row>
      <xdr:rowOff>525875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1AC505-04C4-4642-843A-7267F6D60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1875" y="3746500"/>
          <a:ext cx="2938527" cy="1097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219075</xdr:colOff>
      <xdr:row>11</xdr:row>
      <xdr:rowOff>361950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4278FF6-1EB4-43E3-AEB5-273741CCD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3125" y="444500"/>
          <a:ext cx="3267075" cy="31242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889000</xdr:colOff>
      <xdr:row>13</xdr:row>
      <xdr:rowOff>0</xdr:rowOff>
    </xdr:from>
    <xdr:to>
      <xdr:col>3</xdr:col>
      <xdr:colOff>476012</xdr:colOff>
      <xdr:row>16</xdr:row>
      <xdr:rowOff>333137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918AC4E4-FD94-41B2-8156-63A96D351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72125" y="5064125"/>
          <a:ext cx="1428512" cy="14285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11</xdr:row>
      <xdr:rowOff>539750</xdr:rowOff>
    </xdr:from>
    <xdr:to>
      <xdr:col>5</xdr:col>
      <xdr:colOff>49277</xdr:colOff>
      <xdr:row>12</xdr:row>
      <xdr:rowOff>525875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96F23602-88EB-4122-9366-998EAB40E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1875" y="3746500"/>
          <a:ext cx="2938527" cy="1097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219075</xdr:colOff>
      <xdr:row>11</xdr:row>
      <xdr:rowOff>361950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D3D30807-A751-4BBC-A478-0E59621FC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3125" y="444500"/>
          <a:ext cx="3267075" cy="31242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889000</xdr:colOff>
      <xdr:row>13</xdr:row>
      <xdr:rowOff>0</xdr:rowOff>
    </xdr:from>
    <xdr:to>
      <xdr:col>3</xdr:col>
      <xdr:colOff>476012</xdr:colOff>
      <xdr:row>17</xdr:row>
      <xdr:rowOff>110887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75ADDFE3-0D1A-4929-A0C4-71257C28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72125" y="5064125"/>
          <a:ext cx="1428512" cy="14285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11</xdr:row>
      <xdr:rowOff>539750</xdr:rowOff>
    </xdr:from>
    <xdr:to>
      <xdr:col>5</xdr:col>
      <xdr:colOff>49277</xdr:colOff>
      <xdr:row>12</xdr:row>
      <xdr:rowOff>525875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2BCF54D1-195E-44B2-8D50-1937C66A4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5050" y="3711575"/>
          <a:ext cx="2957577" cy="110055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219075</xdr:colOff>
      <xdr:row>11</xdr:row>
      <xdr:rowOff>361950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503A16CF-8DF1-43FC-ACE9-E70AFDB01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6300" y="438150"/>
          <a:ext cx="3286125" cy="3095625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889000</xdr:colOff>
      <xdr:row>13</xdr:row>
      <xdr:rowOff>0</xdr:rowOff>
    </xdr:from>
    <xdr:to>
      <xdr:col>3</xdr:col>
      <xdr:colOff>476012</xdr:colOff>
      <xdr:row>16</xdr:row>
      <xdr:rowOff>333137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2140179-9ECC-45F4-9ABC-DF1DFAAD4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75300" y="5029200"/>
          <a:ext cx="1434862" cy="141898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158750</xdr:colOff>
      <xdr:row>11</xdr:row>
      <xdr:rowOff>539750</xdr:rowOff>
    </xdr:from>
    <xdr:to>
      <xdr:col>5</xdr:col>
      <xdr:colOff>49277</xdr:colOff>
      <xdr:row>12</xdr:row>
      <xdr:rowOff>525875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1875" y="3746500"/>
          <a:ext cx="2938527" cy="10973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5</xdr:col>
      <xdr:colOff>219075</xdr:colOff>
      <xdr:row>11</xdr:row>
      <xdr:rowOff>361950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83125" y="444500"/>
          <a:ext cx="3267075" cy="3124200"/>
        </a:xfrm>
        <a:prstGeom prst="rect">
          <a:avLst/>
        </a:prstGeom>
      </xdr:spPr>
    </xdr:pic>
    <xdr:clientData/>
  </xdr:twoCellAnchor>
  <xdr:twoCellAnchor editAs="oneCell">
    <xdr:from>
      <xdr:col>2</xdr:col>
      <xdr:colOff>889000</xdr:colOff>
      <xdr:row>13</xdr:row>
      <xdr:rowOff>0</xdr:rowOff>
    </xdr:from>
    <xdr:to>
      <xdr:col>3</xdr:col>
      <xdr:colOff>476012</xdr:colOff>
      <xdr:row>16</xdr:row>
      <xdr:rowOff>333137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714B877A-2F5A-4470-B4F5-0F7163C1C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72125" y="5064125"/>
          <a:ext cx="1428512" cy="1428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Relationship Id="rId2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Relationship Id="rId2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Relationship Id="rId2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2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Relationship Id="rId2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B6:AI30"/>
  <sheetViews>
    <sheetView showGridLines="0" tabSelected="1" workbookViewId="0">
      <selection activeCell="D6" sqref="D6"/>
    </sheetView>
  </sheetViews>
  <sheetFormatPr baseColWidth="10" defaultColWidth="8.83203125" defaultRowHeight="13" x14ac:dyDescent="0.15"/>
  <cols>
    <col min="1" max="1" width="5.83203125" style="2" customWidth="1"/>
    <col min="2" max="2" width="19.5" style="2" customWidth="1"/>
    <col min="3" max="3" width="1.83203125" style="2" customWidth="1"/>
    <col min="4" max="4" width="9.1640625" style="2" customWidth="1"/>
    <col min="5" max="5" width="1" style="2" customWidth="1"/>
    <col min="6" max="6" width="8.83203125" style="2"/>
    <col min="7" max="7" width="7.6640625" style="2" customWidth="1"/>
    <col min="8" max="8" width="3.5" style="2" customWidth="1"/>
    <col min="9" max="28" width="8.83203125" style="2"/>
    <col min="29" max="37" width="0" style="2" hidden="1" customWidth="1"/>
    <col min="38" max="16384" width="8.83203125" style="2"/>
  </cols>
  <sheetData>
    <row r="6" spans="2:35" ht="20" customHeight="1" x14ac:dyDescent="0.15">
      <c r="B6" s="5" t="s">
        <v>13</v>
      </c>
      <c r="C6" s="5"/>
      <c r="D6" s="20" t="s">
        <v>35</v>
      </c>
      <c r="E6" s="36"/>
      <c r="F6" s="36"/>
      <c r="G6" s="36"/>
      <c r="I6" s="30" t="s">
        <v>26</v>
      </c>
    </row>
    <row r="7" spans="2:35" ht="20" customHeight="1" x14ac:dyDescent="0.15">
      <c r="B7" s="5" t="s">
        <v>12</v>
      </c>
      <c r="C7" s="5"/>
      <c r="D7" s="20" t="s">
        <v>36</v>
      </c>
      <c r="E7" s="36"/>
      <c r="F7" s="36"/>
      <c r="G7" s="36"/>
      <c r="I7" s="30" t="s">
        <v>27</v>
      </c>
      <c r="AI7" s="2" t="s">
        <v>14</v>
      </c>
    </row>
    <row r="8" spans="2:35" ht="20" customHeight="1" x14ac:dyDescent="0.15">
      <c r="B8" s="5" t="s">
        <v>7</v>
      </c>
      <c r="C8" s="5"/>
      <c r="D8" s="21">
        <v>39305</v>
      </c>
      <c r="E8" s="6"/>
      <c r="I8" s="30" t="s">
        <v>30</v>
      </c>
      <c r="AI8" s="2" t="s">
        <v>15</v>
      </c>
    </row>
    <row r="9" spans="2:35" ht="20" customHeight="1" x14ac:dyDescent="0.15">
      <c r="B9" s="5" t="s">
        <v>11</v>
      </c>
      <c r="C9" s="5"/>
      <c r="D9" s="20" t="s">
        <v>19</v>
      </c>
      <c r="I9" s="30" t="s">
        <v>31</v>
      </c>
      <c r="AI9" s="2" t="s">
        <v>16</v>
      </c>
    </row>
    <row r="10" spans="2:35" ht="20" customHeight="1" x14ac:dyDescent="0.15">
      <c r="B10" s="5"/>
      <c r="C10" s="5"/>
      <c r="D10" s="5" t="s">
        <v>8</v>
      </c>
      <c r="E10" s="7" t="s">
        <v>23</v>
      </c>
      <c r="F10" s="2" t="s">
        <v>9</v>
      </c>
      <c r="I10" s="30"/>
      <c r="AI10" s="2" t="s">
        <v>17</v>
      </c>
    </row>
    <row r="11" spans="2:35" ht="20" customHeight="1" x14ac:dyDescent="0.15">
      <c r="B11" s="5" t="s">
        <v>10</v>
      </c>
      <c r="C11" s="5"/>
      <c r="D11" s="37">
        <v>11</v>
      </c>
      <c r="E11" s="38" t="s">
        <v>23</v>
      </c>
      <c r="F11" s="39">
        <v>0</v>
      </c>
      <c r="I11" s="30" t="s">
        <v>28</v>
      </c>
      <c r="AI11" s="2" t="s">
        <v>18</v>
      </c>
    </row>
    <row r="12" spans="2:35" x14ac:dyDescent="0.15">
      <c r="AI12" s="2" t="s">
        <v>19</v>
      </c>
    </row>
    <row r="13" spans="2:35" x14ac:dyDescent="0.15">
      <c r="AI13" s="2" t="s">
        <v>20</v>
      </c>
    </row>
    <row r="14" spans="2:35" x14ac:dyDescent="0.15">
      <c r="B14" s="5" t="s">
        <v>24</v>
      </c>
      <c r="D14" s="47" t="s">
        <v>25</v>
      </c>
      <c r="E14" s="48"/>
      <c r="F14" s="48"/>
      <c r="G14" s="49"/>
      <c r="AI14" s="2" t="s">
        <v>21</v>
      </c>
    </row>
    <row r="15" spans="2:35" x14ac:dyDescent="0.15">
      <c r="D15" s="50"/>
      <c r="E15" s="51"/>
      <c r="F15" s="51"/>
      <c r="G15" s="52"/>
      <c r="AI15" s="2" t="s">
        <v>22</v>
      </c>
    </row>
    <row r="16" spans="2:35" x14ac:dyDescent="0.15">
      <c r="D16" s="50"/>
      <c r="E16" s="51"/>
      <c r="F16" s="51"/>
      <c r="G16" s="52"/>
    </row>
    <row r="17" spans="4:35" x14ac:dyDescent="0.15">
      <c r="D17" s="50"/>
      <c r="E17" s="51"/>
      <c r="F17" s="51"/>
      <c r="G17" s="52"/>
      <c r="AI17" s="2">
        <f>60*D11+F11</f>
        <v>660</v>
      </c>
    </row>
    <row r="18" spans="4:35" x14ac:dyDescent="0.15">
      <c r="D18" s="50"/>
      <c r="E18" s="51"/>
      <c r="F18" s="51"/>
      <c r="G18" s="52"/>
    </row>
    <row r="19" spans="4:35" x14ac:dyDescent="0.15">
      <c r="D19" s="50"/>
      <c r="E19" s="51"/>
      <c r="F19" s="51"/>
      <c r="G19" s="52"/>
    </row>
    <row r="20" spans="4:35" x14ac:dyDescent="0.15">
      <c r="D20" s="50"/>
      <c r="E20" s="51"/>
      <c r="F20" s="51"/>
      <c r="G20" s="52"/>
    </row>
    <row r="21" spans="4:35" x14ac:dyDescent="0.15">
      <c r="D21" s="50"/>
      <c r="E21" s="51"/>
      <c r="F21" s="51"/>
      <c r="G21" s="52"/>
      <c r="U21"/>
    </row>
    <row r="22" spans="4:35" x14ac:dyDescent="0.15">
      <c r="D22" s="50"/>
      <c r="E22" s="51"/>
      <c r="F22" s="51"/>
      <c r="G22" s="52"/>
    </row>
    <row r="23" spans="4:35" x14ac:dyDescent="0.15">
      <c r="D23" s="50"/>
      <c r="E23" s="51"/>
      <c r="F23" s="51"/>
      <c r="G23" s="52"/>
    </row>
    <row r="24" spans="4:35" x14ac:dyDescent="0.15">
      <c r="D24" s="50"/>
      <c r="E24" s="51"/>
      <c r="F24" s="51"/>
      <c r="G24" s="52"/>
    </row>
    <row r="25" spans="4:35" x14ac:dyDescent="0.15">
      <c r="D25" s="50"/>
      <c r="E25" s="51"/>
      <c r="F25" s="51"/>
      <c r="G25" s="52"/>
    </row>
    <row r="26" spans="4:35" x14ac:dyDescent="0.15">
      <c r="D26" s="50"/>
      <c r="E26" s="51"/>
      <c r="F26" s="51"/>
      <c r="G26" s="52"/>
    </row>
    <row r="27" spans="4:35" x14ac:dyDescent="0.15">
      <c r="D27" s="50"/>
      <c r="E27" s="51"/>
      <c r="F27" s="51"/>
      <c r="G27" s="52"/>
    </row>
    <row r="28" spans="4:35" x14ac:dyDescent="0.15">
      <c r="D28" s="50"/>
      <c r="E28" s="51"/>
      <c r="F28" s="51"/>
      <c r="G28" s="52"/>
    </row>
    <row r="29" spans="4:35" x14ac:dyDescent="0.15">
      <c r="D29" s="50"/>
      <c r="E29" s="51"/>
      <c r="F29" s="51"/>
      <c r="G29" s="52"/>
    </row>
    <row r="30" spans="4:35" ht="12.75" customHeight="1" x14ac:dyDescent="0.15">
      <c r="D30" s="53"/>
      <c r="E30" s="54"/>
      <c r="F30" s="54"/>
      <c r="G30" s="55"/>
    </row>
  </sheetData>
  <mergeCells count="1">
    <mergeCell ref="D14:G30"/>
  </mergeCells>
  <dataValidations count="1">
    <dataValidation type="list" allowBlank="1" showInputMessage="1" showErrorMessage="1" promptTitle="Select your seeding" sqref="D9:E9">
      <formula1>Seeding</formula1>
    </dataValidation>
  </dataValidations>
  <pageMargins left="0.7" right="0.7" top="0.75" bottom="0.75" header="0.3" footer="0.3"/>
  <pageSetup paperSize="9" scale="95" orientation="landscape" r:id="rId1"/>
  <headerFooter>
    <oddFooter>&amp;L&amp;1#&amp;"Calibri"&amp;10 Nedbank Group Limited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pageSetUpPr fitToPage="1"/>
  </sheetPr>
  <dimension ref="A1:J14"/>
  <sheetViews>
    <sheetView showGridLines="0" topLeftCell="C5" workbookViewId="0">
      <selection activeCell="J9" sqref="J9"/>
    </sheetView>
  </sheetViews>
  <sheetFormatPr baseColWidth="10" defaultColWidth="8.83203125" defaultRowHeight="13" x14ac:dyDescent="0.15"/>
  <cols>
    <col min="1" max="1" width="12" bestFit="1" customWidth="1"/>
    <col min="2" max="2" width="47.5" customWidth="1"/>
    <col min="3" max="3" width="9.33203125" customWidth="1"/>
    <col min="4" max="4" width="10.33203125" customWidth="1"/>
    <col min="5" max="5" width="24.1640625" bestFit="1" customWidth="1"/>
    <col min="6" max="6" width="13.33203125" bestFit="1" customWidth="1"/>
    <col min="7" max="7" width="11.83203125" bestFit="1" customWidth="1"/>
    <col min="8" max="8" width="33.6640625" customWidth="1"/>
    <col min="9" max="9" width="9.83203125" bestFit="1" customWidth="1"/>
  </cols>
  <sheetData>
    <row r="1" spans="1:10" ht="21" x14ac:dyDescent="0.25">
      <c r="A1" s="56" t="s">
        <v>4</v>
      </c>
      <c r="B1" s="56"/>
      <c r="C1" s="56"/>
      <c r="D1" s="56"/>
      <c r="E1" s="56"/>
      <c r="F1" s="56"/>
      <c r="G1" s="56"/>
      <c r="H1" s="3"/>
      <c r="I1" s="3"/>
      <c r="J1" s="3"/>
    </row>
    <row r="2" spans="1:10" ht="21" x14ac:dyDescent="0.25">
      <c r="A2" s="19" t="s">
        <v>13</v>
      </c>
      <c r="B2" s="40" t="str">
        <f>'Runner''s details'!D6</f>
        <v>Craig</v>
      </c>
      <c r="C2" s="22"/>
      <c r="D2" s="22"/>
      <c r="E2" s="22"/>
      <c r="F2" s="22"/>
      <c r="G2" s="22"/>
      <c r="H2" s="3"/>
      <c r="I2" s="3"/>
      <c r="J2" s="3"/>
    </row>
    <row r="3" spans="1:10" ht="21" x14ac:dyDescent="0.25">
      <c r="A3" s="19" t="s">
        <v>12</v>
      </c>
      <c r="B3" s="40" t="str">
        <f>'Runner''s details'!D7</f>
        <v>Bannan</v>
      </c>
      <c r="C3" s="22"/>
      <c r="D3" s="22"/>
      <c r="E3" s="22"/>
      <c r="F3" s="22"/>
      <c r="G3" s="22"/>
      <c r="H3" s="3"/>
      <c r="I3" s="3"/>
      <c r="J3" s="3"/>
    </row>
    <row r="4" spans="1:10" ht="21" x14ac:dyDescent="0.25">
      <c r="A4" s="19" t="s">
        <v>7</v>
      </c>
      <c r="B4" s="41">
        <f>'Runner''s details'!D8</f>
        <v>39305</v>
      </c>
      <c r="C4" s="22"/>
      <c r="D4" s="22"/>
      <c r="E4" s="22"/>
      <c r="F4" s="22"/>
      <c r="G4" s="22"/>
      <c r="H4" s="3"/>
      <c r="I4" s="3"/>
      <c r="J4" s="3"/>
    </row>
    <row r="5" spans="1:10" ht="22" thickBot="1" x14ac:dyDescent="0.3">
      <c r="A5" s="22"/>
      <c r="B5" s="22"/>
      <c r="C5" s="22"/>
      <c r="D5" s="22"/>
      <c r="E5" s="22"/>
      <c r="F5" s="22"/>
      <c r="G5" s="22"/>
      <c r="H5" s="3"/>
      <c r="I5" s="3"/>
      <c r="J5" s="3"/>
    </row>
    <row r="6" spans="1:10" ht="22" thickBot="1" x14ac:dyDescent="0.3">
      <c r="A6" s="16" t="s">
        <v>3</v>
      </c>
      <c r="B6" s="16" t="s">
        <v>2</v>
      </c>
      <c r="C6" s="16" t="s">
        <v>1</v>
      </c>
      <c r="D6" s="16" t="s">
        <v>0</v>
      </c>
      <c r="E6" s="16" t="s">
        <v>33</v>
      </c>
      <c r="F6" s="18" t="s">
        <v>5</v>
      </c>
      <c r="G6" s="18" t="s">
        <v>6</v>
      </c>
      <c r="H6" s="16" t="s">
        <v>34</v>
      </c>
      <c r="I6" s="3"/>
    </row>
    <row r="7" spans="1:10" ht="21" x14ac:dyDescent="0.25">
      <c r="A7" s="17">
        <v>1</v>
      </c>
      <c r="B7" s="17" t="s">
        <v>37</v>
      </c>
      <c r="C7" s="17">
        <v>20</v>
      </c>
      <c r="D7" s="33">
        <f>90.184-C7</f>
        <v>70.183999999999997</v>
      </c>
      <c r="E7" s="17">
        <f>C7</f>
        <v>20</v>
      </c>
      <c r="F7" s="23">
        <f>TIME(FLOOR('Runner''s details'!$AI$17*'Club pick up points'!C7/90.184/60,1),'Runner''s details'!$AI$17*'Club pick up points'!C7/90.184-60*FLOOR('Runner''s details'!$AI$17*'Club pick up points'!C7/90.184/60,1),0)</f>
        <v>0.1013888888888889</v>
      </c>
      <c r="G7" s="24">
        <f>F7+TIME(5,30,0)</f>
        <v>0.33055555555555555</v>
      </c>
      <c r="H7" s="17" t="s">
        <v>45</v>
      </c>
      <c r="I7" s="3"/>
    </row>
    <row r="8" spans="1:10" ht="21" x14ac:dyDescent="0.25">
      <c r="A8" s="14">
        <v>2</v>
      </c>
      <c r="B8" s="14" t="s">
        <v>38</v>
      </c>
      <c r="C8" s="14">
        <v>40</v>
      </c>
      <c r="D8" s="34">
        <f t="shared" ref="D8:D12" si="0">90.184-C8</f>
        <v>50.183999999999997</v>
      </c>
      <c r="E8" s="14">
        <f>C8-C7</f>
        <v>20</v>
      </c>
      <c r="F8" s="25">
        <f>TIME(FLOOR('Runner''s details'!$AI$17*'Club pick up points'!C8/90.184/60,1),'Runner''s details'!$AI$17*'Club pick up points'!C8/90.184-60*FLOOR('Runner''s details'!$AI$17*'Club pick up points'!C8/90.184/60,1),0)</f>
        <v>0.20277777777777781</v>
      </c>
      <c r="G8" s="26">
        <f t="shared" ref="G8:G12" si="1">F8+TIME(5,30,0)</f>
        <v>0.43194444444444446</v>
      </c>
      <c r="H8" s="14" t="s">
        <v>44</v>
      </c>
      <c r="I8" s="3"/>
    </row>
    <row r="9" spans="1:10" ht="21" x14ac:dyDescent="0.25">
      <c r="A9" s="14">
        <v>3</v>
      </c>
      <c r="B9" s="14" t="s">
        <v>39</v>
      </c>
      <c r="C9" s="14">
        <v>50</v>
      </c>
      <c r="D9" s="34">
        <f t="shared" si="0"/>
        <v>40.183999999999997</v>
      </c>
      <c r="E9" s="14">
        <f t="shared" ref="E9:E11" si="2">C9-C8</f>
        <v>10</v>
      </c>
      <c r="F9" s="25">
        <f>TIME(FLOOR('Runner''s details'!$AI$17*'Club pick up points'!C9/90.184/60,1),'Runner''s details'!$AI$17*'Club pick up points'!C9/90.184-60*FLOOR('Runner''s details'!$AI$17*'Club pick up points'!C9/90.184/60,1),0)</f>
        <v>0.25347222222222221</v>
      </c>
      <c r="G9" s="26">
        <f t="shared" si="1"/>
        <v>0.48263888888888884</v>
      </c>
      <c r="H9" s="14" t="s">
        <v>46</v>
      </c>
      <c r="I9" s="3"/>
    </row>
    <row r="10" spans="1:10" ht="21" x14ac:dyDescent="0.25">
      <c r="A10" s="14">
        <v>4</v>
      </c>
      <c r="B10" s="14" t="s">
        <v>42</v>
      </c>
      <c r="C10" s="14">
        <v>60</v>
      </c>
      <c r="D10" s="34">
        <v>30</v>
      </c>
      <c r="E10" s="14">
        <f t="shared" si="2"/>
        <v>10</v>
      </c>
      <c r="F10" s="25">
        <f>TIME(FLOOR('Runner''s details'!$AI$17*'Club pick up points'!C10/90.184/60,1),'Runner''s details'!$AI$17*'Club pick up points'!C10/90.184-60*FLOOR('Runner''s details'!$AI$17*'Club pick up points'!C10/90.184/60,1),0)</f>
        <v>0.30486111111111108</v>
      </c>
      <c r="G10" s="26">
        <f t="shared" si="1"/>
        <v>0.53402777777777777</v>
      </c>
      <c r="H10" s="14" t="s">
        <v>43</v>
      </c>
      <c r="I10" s="3"/>
    </row>
    <row r="11" spans="1:10" ht="21" x14ac:dyDescent="0.25">
      <c r="A11" s="15">
        <v>5</v>
      </c>
      <c r="B11" s="15" t="s">
        <v>40</v>
      </c>
      <c r="C11" s="15">
        <v>73</v>
      </c>
      <c r="D11" s="35">
        <f t="shared" si="0"/>
        <v>17.183999999999997</v>
      </c>
      <c r="E11" s="14">
        <f t="shared" si="2"/>
        <v>13</v>
      </c>
      <c r="F11" s="27">
        <f>TIME(FLOOR('Runner''s details'!$AI$17*'Club pick up points'!C11/90.184/60,1),'Runner''s details'!$AI$17*'Club pick up points'!C11/90.184-60*FLOOR('Runner''s details'!$AI$17*'Club pick up points'!C11/90.184/60,1),0)</f>
        <v>0.37083333333333335</v>
      </c>
      <c r="G11" s="28">
        <f t="shared" si="1"/>
        <v>0.6</v>
      </c>
      <c r="H11" s="15" t="s">
        <v>47</v>
      </c>
      <c r="I11" s="3"/>
    </row>
    <row r="12" spans="1:10" ht="22" thickBot="1" x14ac:dyDescent="0.3">
      <c r="B12" s="45" t="s">
        <v>41</v>
      </c>
      <c r="C12" s="42">
        <v>90.183999999999997</v>
      </c>
      <c r="D12" s="43">
        <f t="shared" si="0"/>
        <v>0</v>
      </c>
      <c r="E12" s="43"/>
      <c r="F12" s="44">
        <f>TIME(FLOOR('Runner''s details'!$AI$17*'Club pick up points'!C12/90.184/60,1),'Runner''s details'!$AI$17*'Club pick up points'!C12/90.184-60*FLOOR('Runner''s details'!$AI$17*'Club pick up points'!C12/90.184/60,1),0)</f>
        <v>0.45833333333333331</v>
      </c>
      <c r="G12" s="44">
        <f t="shared" si="1"/>
        <v>0.6875</v>
      </c>
      <c r="I12" s="3"/>
    </row>
    <row r="13" spans="1:10" ht="22" thickTop="1" x14ac:dyDescent="0.25">
      <c r="C13" s="46"/>
      <c r="D13" s="46"/>
      <c r="E13" s="46"/>
      <c r="F13" s="46"/>
      <c r="I13" s="3"/>
    </row>
    <row r="14" spans="1:10" ht="60" x14ac:dyDescent="0.6">
      <c r="B14" s="57"/>
      <c r="C14" s="57"/>
      <c r="D14" s="57"/>
      <c r="E14" s="57"/>
      <c r="F14" s="57"/>
      <c r="G14" s="57"/>
    </row>
  </sheetData>
  <mergeCells count="2">
    <mergeCell ref="A1:G1"/>
    <mergeCell ref="B14:G14"/>
  </mergeCells>
  <pageMargins left="0.7" right="0.7" top="1.1399999999999999" bottom="0.75" header="0.3" footer="0.3"/>
  <pageSetup scale="71" orientation="landscape" r:id="rId1"/>
  <headerFooter>
    <oddFooter>&amp;L&amp;1#&amp;"Calibri"&amp;10 Nedbank Group Limited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pageSetUpPr fitToPage="1"/>
  </sheetPr>
  <dimension ref="A1:F17"/>
  <sheetViews>
    <sheetView showGridLines="0" view="pageBreakPreview" zoomScale="60" workbookViewId="0">
      <selection activeCell="H1" sqref="H1"/>
    </sheetView>
  </sheetViews>
  <sheetFormatPr baseColWidth="10" defaultColWidth="8.83203125" defaultRowHeight="13" x14ac:dyDescent="0.15"/>
  <cols>
    <col min="1" max="1" width="22.5" customWidth="1"/>
    <col min="2" max="2" width="47.6640625" customWidth="1"/>
    <col min="3" max="3" width="27.6640625" customWidth="1"/>
  </cols>
  <sheetData>
    <row r="1" spans="1:6" ht="35" x14ac:dyDescent="0.35">
      <c r="A1" s="8">
        <f>'Club pick up points'!A7</f>
        <v>1</v>
      </c>
      <c r="B1" s="61" t="str">
        <f>'Club pick up points'!B7</f>
        <v>Umlaas Road +/- 20km</v>
      </c>
      <c r="C1" s="61"/>
      <c r="D1" s="29"/>
      <c r="E1" s="29"/>
    </row>
    <row r="2" spans="1:6" x14ac:dyDescent="0.15">
      <c r="A2" s="9" t="str">
        <f>'Club pick up points'!B7</f>
        <v>Umlaas Road +/- 20km</v>
      </c>
      <c r="B2" s="1"/>
      <c r="C2" s="62" t="s">
        <v>29</v>
      </c>
      <c r="D2" s="62"/>
      <c r="E2" s="62"/>
      <c r="F2" s="62"/>
    </row>
    <row r="3" spans="1:6" x14ac:dyDescent="0.15">
      <c r="A3" s="10">
        <f>'Club pick up points'!C7</f>
        <v>20</v>
      </c>
      <c r="B3" s="1"/>
      <c r="C3" s="62"/>
      <c r="D3" s="62"/>
      <c r="E3" s="62"/>
      <c r="F3" s="62"/>
    </row>
    <row r="4" spans="1:6" x14ac:dyDescent="0.15">
      <c r="A4" s="11">
        <f>'Club pick up points'!D7</f>
        <v>70.183999999999997</v>
      </c>
      <c r="B4" s="1"/>
      <c r="C4" s="62"/>
      <c r="D4" s="62"/>
      <c r="E4" s="62"/>
      <c r="F4" s="62"/>
    </row>
    <row r="5" spans="1:6" x14ac:dyDescent="0.15">
      <c r="A5" s="12">
        <f>'Club pick up points'!F7</f>
        <v>0.1013888888888889</v>
      </c>
      <c r="B5" s="1"/>
      <c r="C5" s="62"/>
      <c r="D5" s="62"/>
      <c r="E5" s="62"/>
      <c r="F5" s="62"/>
    </row>
    <row r="6" spans="1:6" ht="35" x14ac:dyDescent="0.35">
      <c r="A6" s="58">
        <f>'Club pick up points'!G7</f>
        <v>0.33055555555555555</v>
      </c>
      <c r="B6" s="58"/>
      <c r="C6" s="62"/>
      <c r="D6" s="62"/>
      <c r="E6" s="62"/>
      <c r="F6" s="62"/>
    </row>
    <row r="7" spans="1:6" x14ac:dyDescent="0.15">
      <c r="A7" s="1"/>
      <c r="B7" s="1"/>
      <c r="C7" s="62"/>
      <c r="D7" s="62"/>
      <c r="E7" s="62"/>
      <c r="F7" s="62"/>
    </row>
    <row r="8" spans="1:6" x14ac:dyDescent="0.15">
      <c r="A8" s="1"/>
      <c r="B8" s="1"/>
      <c r="C8" s="62"/>
      <c r="D8" s="62"/>
      <c r="E8" s="62"/>
      <c r="F8" s="62"/>
    </row>
    <row r="9" spans="1:6" x14ac:dyDescent="0.15">
      <c r="A9" s="1"/>
      <c r="B9" s="1"/>
      <c r="C9" s="62"/>
      <c r="D9" s="62"/>
      <c r="E9" s="62"/>
      <c r="F9" s="62"/>
    </row>
    <row r="10" spans="1:6" x14ac:dyDescent="0.15">
      <c r="A10" s="1"/>
      <c r="B10" s="1"/>
      <c r="C10" s="62"/>
      <c r="D10" s="62"/>
      <c r="E10" s="62"/>
      <c r="F10" s="62"/>
    </row>
    <row r="11" spans="1:6" ht="73.25" customHeight="1" x14ac:dyDescent="0.15">
      <c r="A11" s="1"/>
      <c r="B11" s="1"/>
      <c r="C11" s="62"/>
      <c r="D11" s="62"/>
      <c r="E11" s="62"/>
      <c r="F11" s="62"/>
    </row>
    <row r="12" spans="1:6" ht="89" x14ac:dyDescent="0.85">
      <c r="A12" s="59" t="str">
        <f>'Runner''s details'!D9&amp;'Runner''s details'!D8</f>
        <v>E39305</v>
      </c>
      <c r="B12" s="59"/>
      <c r="C12" s="62"/>
      <c r="D12" s="62"/>
      <c r="E12" s="62"/>
      <c r="F12" s="62"/>
    </row>
    <row r="13" spans="1:6" ht="60" x14ac:dyDescent="0.6">
      <c r="A13" s="60" t="str">
        <f>'Runner''s details'!D6</f>
        <v>Craig</v>
      </c>
      <c r="B13" s="60"/>
    </row>
    <row r="14" spans="1:6" ht="60" x14ac:dyDescent="0.6">
      <c r="A14" s="60" t="str">
        <f>'Runner''s details'!D7</f>
        <v>Bannan</v>
      </c>
      <c r="B14" s="60"/>
      <c r="C14" s="1"/>
    </row>
    <row r="17" spans="1:2" ht="18" x14ac:dyDescent="0.2">
      <c r="A17" s="32" t="s">
        <v>32</v>
      </c>
      <c r="B17" s="31" t="str">
        <f>'Runner''s details'!D11&amp;" hours "&amp;'Runner''s details'!F11&amp;" minutes"</f>
        <v>11 hours 0 minutes</v>
      </c>
    </row>
  </sheetData>
  <mergeCells count="6">
    <mergeCell ref="A6:B6"/>
    <mergeCell ref="A12:B12"/>
    <mergeCell ref="A13:B13"/>
    <mergeCell ref="A14:B14"/>
    <mergeCell ref="B1:C1"/>
    <mergeCell ref="C2:F12"/>
  </mergeCells>
  <pageMargins left="0.26" right="0.23" top="0.23" bottom="0.75" header="0.12" footer="0.3"/>
  <pageSetup paperSize="9" orientation="landscape" r:id="rId1"/>
  <headerFooter>
    <oddFooter>&amp;L&amp;1#&amp;"Calibri"&amp;10 Nedbank Group Limited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F17"/>
  <sheetViews>
    <sheetView showGridLines="0" view="pageBreakPreview" zoomScale="60" workbookViewId="0">
      <selection activeCell="H1" sqref="H1"/>
    </sheetView>
  </sheetViews>
  <sheetFormatPr baseColWidth="10" defaultColWidth="8.83203125" defaultRowHeight="13" x14ac:dyDescent="0.15"/>
  <cols>
    <col min="1" max="1" width="22.5" customWidth="1"/>
    <col min="2" max="2" width="47.5" customWidth="1"/>
    <col min="3" max="3" width="27.6640625" customWidth="1"/>
    <col min="4" max="6" width="9.1640625" customWidth="1"/>
  </cols>
  <sheetData>
    <row r="1" spans="1:6" ht="35" x14ac:dyDescent="0.35">
      <c r="A1" s="8">
        <f>'Club pick up points'!A8</f>
        <v>2</v>
      </c>
      <c r="B1" s="61" t="str">
        <f>'Club pick up points'!B8</f>
        <v>Inchanga +/- 40Km</v>
      </c>
      <c r="C1" s="61"/>
      <c r="D1" s="29"/>
      <c r="E1" s="29"/>
    </row>
    <row r="2" spans="1:6" x14ac:dyDescent="0.15">
      <c r="A2" s="9" t="str">
        <f>'Club pick up points'!B8</f>
        <v>Inchanga +/- 40Km</v>
      </c>
      <c r="B2" s="1"/>
      <c r="C2" s="62" t="s">
        <v>29</v>
      </c>
      <c r="D2" s="62"/>
      <c r="E2" s="62"/>
      <c r="F2" s="62"/>
    </row>
    <row r="3" spans="1:6" x14ac:dyDescent="0.15">
      <c r="A3" s="10">
        <f>'Club pick up points'!C8</f>
        <v>40</v>
      </c>
      <c r="B3" s="1"/>
      <c r="C3" s="62"/>
      <c r="D3" s="62"/>
      <c r="E3" s="62"/>
      <c r="F3" s="62"/>
    </row>
    <row r="4" spans="1:6" x14ac:dyDescent="0.15">
      <c r="A4" s="11">
        <f>'Club pick up points'!D8</f>
        <v>50.183999999999997</v>
      </c>
      <c r="B4" s="1"/>
      <c r="C4" s="62"/>
      <c r="D4" s="62"/>
      <c r="E4" s="62"/>
      <c r="F4" s="62"/>
    </row>
    <row r="5" spans="1:6" x14ac:dyDescent="0.15">
      <c r="A5" s="12">
        <f>'Club pick up points'!F8</f>
        <v>0.20277777777777781</v>
      </c>
      <c r="B5" s="1"/>
      <c r="C5" s="62"/>
      <c r="D5" s="62"/>
      <c r="E5" s="62"/>
      <c r="F5" s="62"/>
    </row>
    <row r="6" spans="1:6" ht="35" x14ac:dyDescent="0.35">
      <c r="A6" s="58">
        <f>'Club pick up points'!G8</f>
        <v>0.43194444444444446</v>
      </c>
      <c r="B6" s="58"/>
      <c r="C6" s="62"/>
      <c r="D6" s="62"/>
      <c r="E6" s="62"/>
      <c r="F6" s="62"/>
    </row>
    <row r="7" spans="1:6" x14ac:dyDescent="0.15">
      <c r="A7" s="1"/>
      <c r="B7" s="1"/>
      <c r="C7" s="62"/>
      <c r="D7" s="62"/>
      <c r="E7" s="62"/>
      <c r="F7" s="62"/>
    </row>
    <row r="8" spans="1:6" x14ac:dyDescent="0.15">
      <c r="A8" s="1"/>
      <c r="B8" s="1"/>
      <c r="C8" s="62"/>
      <c r="D8" s="62"/>
      <c r="E8" s="62"/>
      <c r="F8" s="62"/>
    </row>
    <row r="9" spans="1:6" x14ac:dyDescent="0.15">
      <c r="A9" s="1"/>
      <c r="B9" s="1"/>
      <c r="C9" s="62"/>
      <c r="D9" s="62"/>
      <c r="E9" s="62"/>
      <c r="F9" s="62"/>
    </row>
    <row r="10" spans="1:6" x14ac:dyDescent="0.15">
      <c r="A10" s="1"/>
      <c r="B10" s="1"/>
      <c r="C10" s="62"/>
      <c r="D10" s="62"/>
      <c r="E10" s="62"/>
      <c r="F10" s="62"/>
    </row>
    <row r="11" spans="1:6" ht="73.25" customHeight="1" x14ac:dyDescent="0.15">
      <c r="A11" s="1"/>
      <c r="B11" s="1"/>
      <c r="C11" s="62"/>
      <c r="D11" s="62"/>
      <c r="E11" s="62"/>
      <c r="F11" s="62"/>
    </row>
    <row r="12" spans="1:6" ht="89" x14ac:dyDescent="0.85">
      <c r="A12" s="59" t="str">
        <f>'Runner''s details'!D9&amp;'Runner''s details'!D8</f>
        <v>E39305</v>
      </c>
      <c r="B12" s="59"/>
      <c r="C12" s="62"/>
      <c r="D12" s="62"/>
      <c r="E12" s="62"/>
      <c r="F12" s="62"/>
    </row>
    <row r="13" spans="1:6" ht="60" x14ac:dyDescent="0.6">
      <c r="A13" s="60" t="str">
        <f>'Runner''s details'!D6</f>
        <v>Craig</v>
      </c>
      <c r="B13" s="60"/>
    </row>
    <row r="14" spans="1:6" ht="60" x14ac:dyDescent="0.6">
      <c r="A14" s="60" t="str">
        <f>'Runner''s details'!D7</f>
        <v>Bannan</v>
      </c>
      <c r="B14" s="60"/>
      <c r="C14" s="1"/>
    </row>
    <row r="17" spans="1:2" ht="18" x14ac:dyDescent="0.2">
      <c r="A17" s="32" t="s">
        <v>32</v>
      </c>
      <c r="B17" s="31" t="str">
        <f>'Runner''s details'!D11&amp;" hours "&amp;'Runner''s details'!F11&amp;" minutes"</f>
        <v>11 hours 0 minutes</v>
      </c>
    </row>
  </sheetData>
  <mergeCells count="6">
    <mergeCell ref="A6:B6"/>
    <mergeCell ref="A12:B12"/>
    <mergeCell ref="A13:B13"/>
    <mergeCell ref="A14:B14"/>
    <mergeCell ref="B1:C1"/>
    <mergeCell ref="C2:F12"/>
  </mergeCells>
  <pageMargins left="0.26" right="0.23" top="0.23" bottom="0.75" header="0.12" footer="0.3"/>
  <pageSetup paperSize="9" orientation="landscape" r:id="rId1"/>
  <headerFooter>
    <oddFooter>&amp;L&amp;1#&amp;"Calibri"&amp;10 Nedbank Group Limited Internal Use Only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pageSetUpPr fitToPage="1"/>
  </sheetPr>
  <dimension ref="A1:F17"/>
  <sheetViews>
    <sheetView showGridLines="0" view="pageBreakPreview" zoomScale="60" workbookViewId="0">
      <selection activeCell="H1" sqref="H1"/>
    </sheetView>
  </sheetViews>
  <sheetFormatPr baseColWidth="10" defaultColWidth="8.83203125" defaultRowHeight="13" x14ac:dyDescent="0.15"/>
  <cols>
    <col min="1" max="1" width="22.5" customWidth="1"/>
    <col min="2" max="2" width="47.5" customWidth="1"/>
    <col min="3" max="3" width="27.6640625" customWidth="1"/>
    <col min="4" max="6" width="9" customWidth="1"/>
  </cols>
  <sheetData>
    <row r="1" spans="1:6" ht="35" x14ac:dyDescent="0.35">
      <c r="A1" s="8">
        <f>'Club pick up points'!A9</f>
        <v>3</v>
      </c>
      <c r="B1" s="63" t="str">
        <f>'Club pick up points'!B9</f>
        <v>Botha Hill +/- 50Km</v>
      </c>
      <c r="C1" s="63"/>
    </row>
    <row r="2" spans="1:6" x14ac:dyDescent="0.15">
      <c r="A2" s="9" t="str">
        <f>'Club pick up points'!B9</f>
        <v>Botha Hill +/- 50Km</v>
      </c>
      <c r="B2" s="1"/>
      <c r="C2" s="62" t="s">
        <v>29</v>
      </c>
      <c r="D2" s="62"/>
      <c r="E2" s="62"/>
      <c r="F2" s="62"/>
    </row>
    <row r="3" spans="1:6" x14ac:dyDescent="0.15">
      <c r="A3" s="10">
        <f>'Club pick up points'!C9</f>
        <v>50</v>
      </c>
      <c r="B3" s="1"/>
      <c r="C3" s="62"/>
      <c r="D3" s="62"/>
      <c r="E3" s="62"/>
      <c r="F3" s="62"/>
    </row>
    <row r="4" spans="1:6" x14ac:dyDescent="0.15">
      <c r="A4" s="11">
        <f>'Club pick up points'!D9</f>
        <v>40.183999999999997</v>
      </c>
      <c r="B4" s="1"/>
      <c r="C4" s="62"/>
      <c r="D4" s="62"/>
      <c r="E4" s="62"/>
      <c r="F4" s="62"/>
    </row>
    <row r="5" spans="1:6" x14ac:dyDescent="0.15">
      <c r="A5" s="12">
        <f>'Club pick up points'!F9</f>
        <v>0.25347222222222221</v>
      </c>
      <c r="B5" s="1"/>
      <c r="C5" s="62"/>
      <c r="D5" s="62"/>
      <c r="E5" s="62"/>
      <c r="F5" s="62"/>
    </row>
    <row r="6" spans="1:6" ht="35" x14ac:dyDescent="0.35">
      <c r="A6" s="58">
        <f>'Club pick up points'!G9</f>
        <v>0.48263888888888884</v>
      </c>
      <c r="B6" s="58"/>
      <c r="C6" s="62"/>
      <c r="D6" s="62"/>
      <c r="E6" s="62"/>
      <c r="F6" s="62"/>
    </row>
    <row r="7" spans="1:6" x14ac:dyDescent="0.15">
      <c r="A7" s="1"/>
      <c r="B7" s="1"/>
      <c r="C7" s="62"/>
      <c r="D7" s="62"/>
      <c r="E7" s="62"/>
      <c r="F7" s="62"/>
    </row>
    <row r="8" spans="1:6" x14ac:dyDescent="0.15">
      <c r="A8" s="1"/>
      <c r="B8" s="1"/>
      <c r="C8" s="62"/>
      <c r="D8" s="62"/>
      <c r="E8" s="62"/>
      <c r="F8" s="62"/>
    </row>
    <row r="9" spans="1:6" x14ac:dyDescent="0.15">
      <c r="A9" s="1"/>
      <c r="B9" s="1"/>
      <c r="C9" s="62"/>
      <c r="D9" s="62"/>
      <c r="E9" s="62"/>
      <c r="F9" s="62"/>
    </row>
    <row r="10" spans="1:6" x14ac:dyDescent="0.15">
      <c r="A10" s="1"/>
      <c r="B10" s="1"/>
      <c r="C10" s="62"/>
      <c r="D10" s="62"/>
      <c r="E10" s="62"/>
      <c r="F10" s="62"/>
    </row>
    <row r="11" spans="1:6" ht="73.25" customHeight="1" x14ac:dyDescent="0.15">
      <c r="A11" s="1"/>
      <c r="B11" s="1"/>
      <c r="C11" s="62"/>
      <c r="D11" s="62"/>
      <c r="E11" s="62"/>
      <c r="F11" s="62"/>
    </row>
    <row r="12" spans="1:6" ht="89" x14ac:dyDescent="0.85">
      <c r="A12" s="59" t="str">
        <f>'Runner''s details'!D9&amp;'Runner''s details'!D8</f>
        <v>E39305</v>
      </c>
      <c r="B12" s="59"/>
      <c r="C12" s="62"/>
      <c r="D12" s="62"/>
      <c r="E12" s="62"/>
      <c r="F12" s="62"/>
    </row>
    <row r="13" spans="1:6" ht="60" x14ac:dyDescent="0.6">
      <c r="A13" s="60" t="str">
        <f>'Runner''s details'!D6</f>
        <v>Craig</v>
      </c>
      <c r="B13" s="60"/>
    </row>
    <row r="14" spans="1:6" ht="60" x14ac:dyDescent="0.6">
      <c r="A14" s="60" t="str">
        <f>'Runner''s details'!D7</f>
        <v>Bannan</v>
      </c>
      <c r="B14" s="60"/>
      <c r="C14" s="1"/>
    </row>
    <row r="17" spans="1:2" ht="18" x14ac:dyDescent="0.2">
      <c r="A17" s="32" t="s">
        <v>32</v>
      </c>
      <c r="B17" s="31" t="str">
        <f>'Runner''s details'!D11&amp;" hours "&amp;'Runner''s details'!F11&amp;" minutes"</f>
        <v>11 hours 0 minutes</v>
      </c>
    </row>
  </sheetData>
  <mergeCells count="6">
    <mergeCell ref="A6:B6"/>
    <mergeCell ref="A12:B12"/>
    <mergeCell ref="A13:B13"/>
    <mergeCell ref="A14:B14"/>
    <mergeCell ref="B1:C1"/>
    <mergeCell ref="C2:F12"/>
  </mergeCells>
  <pageMargins left="0.26" right="0.23" top="0.23" bottom="0.75" header="0.12" footer="0.3"/>
  <pageSetup paperSize="9" orientation="landscape" r:id="rId1"/>
  <headerFooter>
    <oddFooter>&amp;L&amp;1#&amp;"Calibri"&amp;10 Nedbank Group Limited Internal Use Only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>
    <pageSetUpPr fitToPage="1"/>
  </sheetPr>
  <dimension ref="A1:D17"/>
  <sheetViews>
    <sheetView showGridLines="0" view="pageBreakPreview" zoomScale="60" workbookViewId="0">
      <selection activeCell="H1" sqref="H1"/>
    </sheetView>
  </sheetViews>
  <sheetFormatPr baseColWidth="10" defaultColWidth="8.83203125" defaultRowHeight="13" x14ac:dyDescent="0.15"/>
  <cols>
    <col min="1" max="1" width="22.5" customWidth="1"/>
    <col min="2" max="2" width="47.6640625" customWidth="1"/>
    <col min="3" max="3" width="27.6640625" customWidth="1"/>
  </cols>
  <sheetData>
    <row r="1" spans="1:4" ht="35" x14ac:dyDescent="0.35">
      <c r="A1" s="8">
        <f>'Club pick up points'!A10</f>
        <v>4</v>
      </c>
      <c r="B1" s="64" t="str">
        <f>'Club pick up points'!B10</f>
        <v>Winston Park +/- 60km</v>
      </c>
      <c r="C1" s="64"/>
    </row>
    <row r="2" spans="1:4" x14ac:dyDescent="0.15">
      <c r="A2" s="9" t="str">
        <f>'Club pick up points'!B10</f>
        <v>Winston Park +/- 60km</v>
      </c>
      <c r="B2" s="1"/>
      <c r="C2" s="13" t="s">
        <v>29</v>
      </c>
    </row>
    <row r="3" spans="1:4" x14ac:dyDescent="0.15">
      <c r="A3" s="10">
        <f>'Club pick up points'!C10</f>
        <v>60</v>
      </c>
      <c r="B3" s="1"/>
      <c r="C3" s="1"/>
    </row>
    <row r="4" spans="1:4" x14ac:dyDescent="0.15">
      <c r="A4" s="11">
        <f>'Club pick up points'!D10</f>
        <v>30</v>
      </c>
      <c r="B4" s="1"/>
      <c r="C4" s="1"/>
    </row>
    <row r="5" spans="1:4" x14ac:dyDescent="0.15">
      <c r="A5" s="12">
        <f>'Club pick up points'!F10</f>
        <v>0.30486111111111108</v>
      </c>
      <c r="B5" s="1"/>
      <c r="C5" s="1"/>
      <c r="D5" s="4"/>
    </row>
    <row r="6" spans="1:4" ht="35" x14ac:dyDescent="0.35">
      <c r="A6" s="58">
        <f>'Club pick up points'!G10</f>
        <v>0.53402777777777777</v>
      </c>
      <c r="B6" s="58"/>
      <c r="C6" s="1"/>
    </row>
    <row r="7" spans="1:4" x14ac:dyDescent="0.15">
      <c r="A7" s="1"/>
      <c r="B7" s="1"/>
      <c r="C7" s="1"/>
    </row>
    <row r="8" spans="1:4" x14ac:dyDescent="0.15">
      <c r="A8" s="1"/>
      <c r="B8" s="1"/>
      <c r="C8" s="1"/>
    </row>
    <row r="9" spans="1:4" x14ac:dyDescent="0.15">
      <c r="A9" s="1"/>
      <c r="B9" s="1"/>
      <c r="C9" s="1"/>
    </row>
    <row r="10" spans="1:4" x14ac:dyDescent="0.15">
      <c r="A10" s="1"/>
      <c r="B10" s="1"/>
      <c r="C10" s="1"/>
    </row>
    <row r="11" spans="1:4" ht="73.25" customHeight="1" x14ac:dyDescent="0.15">
      <c r="A11" s="1"/>
      <c r="B11" s="1"/>
      <c r="C11" s="1"/>
    </row>
    <row r="12" spans="1:4" ht="89" x14ac:dyDescent="0.85">
      <c r="A12" s="59" t="str">
        <f>'Runner''s details'!D9&amp;'Runner''s details'!D8</f>
        <v>E39305</v>
      </c>
      <c r="B12" s="59"/>
      <c r="C12" s="1"/>
    </row>
    <row r="13" spans="1:4" ht="60" x14ac:dyDescent="0.6">
      <c r="A13" s="60" t="str">
        <f>'Runner''s details'!D6</f>
        <v>Craig</v>
      </c>
      <c r="B13" s="60"/>
    </row>
    <row r="14" spans="1:4" ht="60" x14ac:dyDescent="0.6">
      <c r="A14" s="60" t="str">
        <f>'Runner''s details'!D7</f>
        <v>Bannan</v>
      </c>
      <c r="B14" s="60"/>
      <c r="C14" s="1"/>
    </row>
    <row r="17" spans="1:2" ht="18" x14ac:dyDescent="0.2">
      <c r="A17" s="32" t="s">
        <v>32</v>
      </c>
      <c r="B17" s="31" t="str">
        <f>'Runner''s details'!D11&amp;" hours "&amp;'Runner''s details'!F11&amp;" minutes"</f>
        <v>11 hours 0 minutes</v>
      </c>
    </row>
  </sheetData>
  <mergeCells count="5">
    <mergeCell ref="B1:C1"/>
    <mergeCell ref="A6:B6"/>
    <mergeCell ref="A12:B12"/>
    <mergeCell ref="A13:B13"/>
    <mergeCell ref="A14:B14"/>
  </mergeCells>
  <pageMargins left="0.26" right="0.23" top="0.23" bottom="0.75" header="0.12" footer="0.3"/>
  <pageSetup paperSize="9" orientation="landscape" r:id="rId1"/>
  <headerFooter>
    <oddFooter>&amp;L&amp;1#&amp;"Calibri"&amp;10 Nedbank Group Limited Internal Use Only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pageSetUpPr fitToPage="1"/>
  </sheetPr>
  <dimension ref="A1:D17"/>
  <sheetViews>
    <sheetView showGridLines="0" view="pageBreakPreview" zoomScale="60" workbookViewId="0">
      <selection activeCell="H1" sqref="H1"/>
    </sheetView>
  </sheetViews>
  <sheetFormatPr baseColWidth="10" defaultColWidth="8.83203125" defaultRowHeight="13" x14ac:dyDescent="0.15"/>
  <cols>
    <col min="1" max="1" width="22.5" customWidth="1"/>
    <col min="2" max="2" width="47.6640625" customWidth="1"/>
    <col min="3" max="3" width="27.6640625" customWidth="1"/>
  </cols>
  <sheetData>
    <row r="1" spans="1:4" ht="35" x14ac:dyDescent="0.35">
      <c r="A1" s="8">
        <f>'Club pick up points'!A11</f>
        <v>5</v>
      </c>
      <c r="B1" s="64" t="str">
        <f>'Club pick up points'!B11</f>
        <v>Cowies Hill +/- 73Km</v>
      </c>
      <c r="C1" s="64"/>
    </row>
    <row r="2" spans="1:4" x14ac:dyDescent="0.15">
      <c r="A2" s="9" t="str">
        <f>'Club pick up points'!B11</f>
        <v>Cowies Hill +/- 73Km</v>
      </c>
      <c r="B2" s="1"/>
      <c r="C2" s="13" t="s">
        <v>29</v>
      </c>
    </row>
    <row r="3" spans="1:4" x14ac:dyDescent="0.15">
      <c r="A3" s="10">
        <f>'Club pick up points'!C11</f>
        <v>73</v>
      </c>
      <c r="B3" s="1"/>
      <c r="C3" s="1"/>
    </row>
    <row r="4" spans="1:4" x14ac:dyDescent="0.15">
      <c r="A4" s="11">
        <f>'Club pick up points'!D11</f>
        <v>17.183999999999997</v>
      </c>
      <c r="B4" s="1"/>
      <c r="C4" s="1"/>
    </row>
    <row r="5" spans="1:4" x14ac:dyDescent="0.15">
      <c r="A5" s="12">
        <f>'Club pick up points'!F11</f>
        <v>0.37083333333333335</v>
      </c>
      <c r="B5" s="1"/>
      <c r="C5" s="1"/>
      <c r="D5" s="4"/>
    </row>
    <row r="6" spans="1:4" ht="35" x14ac:dyDescent="0.35">
      <c r="A6" s="58">
        <f>'Club pick up points'!G11</f>
        <v>0.6</v>
      </c>
      <c r="B6" s="58"/>
      <c r="C6" s="1"/>
    </row>
    <row r="7" spans="1:4" x14ac:dyDescent="0.15">
      <c r="A7" s="1"/>
      <c r="B7" s="1"/>
      <c r="C7" s="1"/>
    </row>
    <row r="8" spans="1:4" x14ac:dyDescent="0.15">
      <c r="A8" s="1"/>
      <c r="B8" s="1"/>
      <c r="C8" s="1"/>
    </row>
    <row r="9" spans="1:4" x14ac:dyDescent="0.15">
      <c r="A9" s="1"/>
      <c r="B9" s="1"/>
      <c r="C9" s="1"/>
    </row>
    <row r="10" spans="1:4" x14ac:dyDescent="0.15">
      <c r="A10" s="1"/>
      <c r="B10" s="1"/>
      <c r="C10" s="1"/>
    </row>
    <row r="11" spans="1:4" ht="73.25" customHeight="1" x14ac:dyDescent="0.15">
      <c r="A11" s="1"/>
      <c r="B11" s="1"/>
      <c r="C11" s="1"/>
    </row>
    <row r="12" spans="1:4" ht="89" x14ac:dyDescent="0.85">
      <c r="A12" s="59" t="str">
        <f>'Runner''s details'!D9&amp;'Runner''s details'!D8</f>
        <v>E39305</v>
      </c>
      <c r="B12" s="59"/>
      <c r="C12" s="1"/>
    </row>
    <row r="13" spans="1:4" ht="60" x14ac:dyDescent="0.6">
      <c r="A13" s="60" t="str">
        <f>'Runner''s details'!D6</f>
        <v>Craig</v>
      </c>
      <c r="B13" s="60"/>
    </row>
    <row r="14" spans="1:4" ht="60" x14ac:dyDescent="0.6">
      <c r="A14" s="60" t="str">
        <f>'Runner''s details'!D7</f>
        <v>Bannan</v>
      </c>
      <c r="B14" s="60"/>
      <c r="C14" s="1"/>
    </row>
    <row r="17" spans="1:2" ht="18" x14ac:dyDescent="0.2">
      <c r="A17" s="32" t="s">
        <v>32</v>
      </c>
      <c r="B17" s="31" t="str">
        <f>'Runner''s details'!D11&amp;" hours "&amp;'Runner''s details'!F11&amp;" minutes"</f>
        <v>11 hours 0 minutes</v>
      </c>
    </row>
  </sheetData>
  <mergeCells count="5">
    <mergeCell ref="A6:B6"/>
    <mergeCell ref="A12:B12"/>
    <mergeCell ref="A13:B13"/>
    <mergeCell ref="A14:B14"/>
    <mergeCell ref="B1:C1"/>
  </mergeCells>
  <pageMargins left="0.26" right="0.23" top="0.23" bottom="0.75" header="0.12" footer="0.3"/>
  <pageSetup paperSize="9" orientation="landscape" r:id="rId1"/>
  <headerFooter>
    <oddFooter>&amp;L&amp;1#&amp;"Calibri"&amp;10 Nedbank Group Limited Internal Use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Runner's details</vt:lpstr>
      <vt:lpstr>Club pick up points</vt:lpstr>
      <vt:lpstr>Label - Table 1 Umlaas Rd</vt:lpstr>
      <vt:lpstr>Label - Table 2 Inchanga</vt:lpstr>
      <vt:lpstr>Label - Table 3 Botha Hill</vt:lpstr>
      <vt:lpstr>Label - Table 4 Winston Park</vt:lpstr>
      <vt:lpstr>Label - Table 5 Cowies Hill</vt:lpstr>
    </vt:vector>
  </TitlesOfParts>
  <Company>TradeBridge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da Silva</dc:creator>
  <cp:lastModifiedBy>Microsoft Office User</cp:lastModifiedBy>
  <cp:lastPrinted>2018-05-22T09:24:21Z</cp:lastPrinted>
  <dcterms:created xsi:type="dcterms:W3CDTF">2010-05-16T14:02:27Z</dcterms:created>
  <dcterms:modified xsi:type="dcterms:W3CDTF">2018-05-25T14:50:52Z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3ff2d6-7c2c-441b-97b8-52c111077da7_Enabled">
    <vt:lpwstr>True</vt:lpwstr>
  </property>
  <property fmtid="{D5CDD505-2E9C-101B-9397-08002B2CF9AE}" pid="3" name="MSIP_Label_fb3ff2d6-7c2c-441b-97b8-52c111077da7_SiteId">
    <vt:lpwstr>0b1d23d8-10d1-4093-8cb7-fd0bb32f81e1</vt:lpwstr>
  </property>
  <property fmtid="{D5CDD505-2E9C-101B-9397-08002B2CF9AE}" pid="4" name="MSIP_Label_fb3ff2d6-7c2c-441b-97b8-52c111077da7_Ref">
    <vt:lpwstr>https://api.informationprotection.azure.com/api/0b1d23d8-10d1-4093-8cb7-fd0bb32f81e1</vt:lpwstr>
  </property>
  <property fmtid="{D5CDD505-2E9C-101B-9397-08002B2CF9AE}" pid="5" name="MSIP_Label_fb3ff2d6-7c2c-441b-97b8-52c111077da7_SetBy">
    <vt:lpwstr>BillCoop@nedbank.co.za</vt:lpwstr>
  </property>
  <property fmtid="{D5CDD505-2E9C-101B-9397-08002B2CF9AE}" pid="6" name="MSIP_Label_fb3ff2d6-7c2c-441b-97b8-52c111077da7_SetDate">
    <vt:lpwstr>2018-05-22T11:03:49.5844194+02:00</vt:lpwstr>
  </property>
  <property fmtid="{D5CDD505-2E9C-101B-9397-08002B2CF9AE}" pid="7" name="MSIP_Label_fb3ff2d6-7c2c-441b-97b8-52c111077da7_Name">
    <vt:lpwstr>NGL Internal Use Only</vt:lpwstr>
  </property>
  <property fmtid="{D5CDD505-2E9C-101B-9397-08002B2CF9AE}" pid="8" name="MSIP_Label_fb3ff2d6-7c2c-441b-97b8-52c111077da7_Application">
    <vt:lpwstr>Microsoft Azure Information Protection</vt:lpwstr>
  </property>
  <property fmtid="{D5CDD505-2E9C-101B-9397-08002B2CF9AE}" pid="9" name="MSIP_Label_fb3ff2d6-7c2c-441b-97b8-52c111077da7_Extended_MSFT_Method">
    <vt:lpwstr>Automatic</vt:lpwstr>
  </property>
  <property fmtid="{D5CDD505-2E9C-101B-9397-08002B2CF9AE}" pid="10" name="Sensitivity">
    <vt:lpwstr>NGL Internal Use Only</vt:lpwstr>
  </property>
</Properties>
</file>